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40" windowHeight="7760" activeTab="0"/>
  </bookViews>
  <sheets>
    <sheet name="Inschrijvingsformulier" sheetId="1" r:id="rId1"/>
  </sheets>
  <externalReferences>
    <externalReference r:id="rId4"/>
  </externalReferences>
  <definedNames>
    <definedName name="_xlfn.IFERROR" hidden="1">#NAME?</definedName>
    <definedName name="Gebied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42492.7095949074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'Inschrijvingsformulier'!$A$1:$E$47</definedName>
    <definedName name="SATijd">#REF!</definedName>
  </definedNames>
  <calcPr fullCalcOnLoad="1"/>
</workbook>
</file>

<file path=xl/sharedStrings.xml><?xml version="1.0" encoding="utf-8"?>
<sst xmlns="http://schemas.openxmlformats.org/spreadsheetml/2006/main" count="181" uniqueCount="178">
  <si>
    <t>Alle ploegen dienen voltallig ingeschreven te worden (NN is niet toegestaan). Alleen personen die geregistreerd staan als lid van een vereniging in de KNRB ledenadministratie, kunnen worden ingeschreven.</t>
  </si>
  <si>
    <t>Inschrijvingsformulier voor wedstrijden voor veteranen</t>
  </si>
  <si>
    <t>vereniging</t>
  </si>
  <si>
    <t>Gevraagde informatie</t>
  </si>
  <si>
    <t>Wedstrijden en uitgeschreven nummers/categorieen zijn te vinden in het Evenementennummer van het blad Roeien (1e nummer van het jaar). U vindt dit op de leestafel op De Hoop en op de webstite van de KNRB.</t>
  </si>
  <si>
    <t>Omlijnde velden invullen</t>
  </si>
  <si>
    <t>Wedstrijd</t>
  </si>
  <si>
    <t>categorie</t>
  </si>
  <si>
    <t>INSCHRIJFREGELS</t>
  </si>
  <si>
    <t>geboortejaar</t>
  </si>
  <si>
    <t>boottype</t>
  </si>
  <si>
    <t>lokatie</t>
  </si>
  <si>
    <t>TOTALE KOSTEN</t>
  </si>
  <si>
    <t>inschrijfgeld</t>
  </si>
  <si>
    <t>Land</t>
  </si>
  <si>
    <t>plaatsnaam (gebruik voor Amstelwedstrijden "Amsterdam")</t>
  </si>
  <si>
    <t>Datum</t>
  </si>
  <si>
    <t>datum van evenement</t>
  </si>
  <si>
    <t>Start u veteranen?</t>
  </si>
  <si>
    <t>Weblink</t>
  </si>
  <si>
    <t>Nederland</t>
  </si>
  <si>
    <t>Buitenland</t>
  </si>
  <si>
    <t>Ja</t>
  </si>
  <si>
    <t>Nee</t>
  </si>
  <si>
    <t>http://wedstrijden.knrb.nl</t>
  </si>
  <si>
    <t>http://inschrijvingen.knrb.nl</t>
  </si>
  <si>
    <t>Botentransport via De Hoop?</t>
  </si>
  <si>
    <t>Toelichting</t>
  </si>
  <si>
    <t>Gem. ploegleeftijd</t>
  </si>
  <si>
    <t>Veteranencategorie van ploeg</t>
  </si>
  <si>
    <t xml:space="preserve">U start in een </t>
  </si>
  <si>
    <t>U wilt starten in het nummer</t>
  </si>
  <si>
    <t>Sluiting interne inschrijving</t>
  </si>
  <si>
    <t>Inschrijfgeld</t>
  </si>
  <si>
    <t>Transport</t>
  </si>
  <si>
    <t>Samenvatting inschrijfinformatie</t>
  </si>
  <si>
    <t>Ploegnaam</t>
  </si>
  <si>
    <t>Slag</t>
  </si>
  <si>
    <t>Stuur</t>
  </si>
  <si>
    <t>Coach</t>
  </si>
  <si>
    <t>Boot (voorkeur)</t>
  </si>
  <si>
    <t>Opmerkingen</t>
  </si>
  <si>
    <t>VA</t>
  </si>
  <si>
    <t>VB</t>
  </si>
  <si>
    <t>VC</t>
  </si>
  <si>
    <t>VD</t>
  </si>
  <si>
    <t>VE</t>
  </si>
  <si>
    <t>VF</t>
  </si>
  <si>
    <t>VG</t>
  </si>
  <si>
    <t>VH</t>
  </si>
  <si>
    <t>bepaling veteranencategorie (obv gem.e leeftijd, gedefinieerd als huidig jaar minus geboortejaar)
VA: min. 27 jaar
VB: gem. 36 jaar
VC: gem. 43 jaar</t>
  </si>
  <si>
    <t>Zie de weblink &gt;&gt;</t>
  </si>
  <si>
    <t>Euros</t>
  </si>
  <si>
    <t>Thêta</t>
  </si>
  <si>
    <t>Meije</t>
  </si>
  <si>
    <t>Aeneas</t>
  </si>
  <si>
    <t>Ængwirden</t>
  </si>
  <si>
    <t>Alkmaarsche</t>
  </si>
  <si>
    <t>Alphen</t>
  </si>
  <si>
    <t>Amenophis</t>
  </si>
  <si>
    <t>Binnenmaas</t>
  </si>
  <si>
    <t>Amycus</t>
  </si>
  <si>
    <t>Daventria</t>
  </si>
  <si>
    <t>DDS</t>
  </si>
  <si>
    <t>Dordtsche</t>
  </si>
  <si>
    <t>Drietand</t>
  </si>
  <si>
    <t>Gorcumse</t>
  </si>
  <si>
    <t>Gouda</t>
  </si>
  <si>
    <t>Gyas</t>
  </si>
  <si>
    <t>Maastrichtsche</t>
  </si>
  <si>
    <t>Naarden</t>
  </si>
  <si>
    <t>Hertog</t>
  </si>
  <si>
    <t>Honte</t>
  </si>
  <si>
    <t>Hunze</t>
  </si>
  <si>
    <t>Isala</t>
  </si>
  <si>
    <t>Nautilus</t>
  </si>
  <si>
    <t>Neptunus</t>
  </si>
  <si>
    <t>Nereus</t>
  </si>
  <si>
    <t>Barendrecht</t>
  </si>
  <si>
    <t>Beatrix</t>
  </si>
  <si>
    <t>Boreas</t>
  </si>
  <si>
    <t>Breda</t>
  </si>
  <si>
    <t>Cornelis</t>
  </si>
  <si>
    <t>Tromp</t>
  </si>
  <si>
    <t>Laga</t>
  </si>
  <si>
    <t>Jason</t>
  </si>
  <si>
    <t>Kogge</t>
  </si>
  <si>
    <t>Krom</t>
  </si>
  <si>
    <t>Epsilon</t>
  </si>
  <si>
    <t>Hollandia</t>
  </si>
  <si>
    <t>Roeiclub</t>
  </si>
  <si>
    <t>KNZRV</t>
  </si>
  <si>
    <t>Aross</t>
  </si>
  <si>
    <t>Kop</t>
  </si>
  <si>
    <t>Doorslag</t>
  </si>
  <si>
    <t>Aquarius</t>
  </si>
  <si>
    <t>IJssel</t>
  </si>
  <si>
    <t>Leerdam</t>
  </si>
  <si>
    <t>Leythe</t>
  </si>
  <si>
    <t>Minerva</t>
  </si>
  <si>
    <t>Ank</t>
  </si>
  <si>
    <t>Pelargos</t>
  </si>
  <si>
    <t>Rijnmond</t>
  </si>
  <si>
    <t>Oostvoorne</t>
  </si>
  <si>
    <t>Ossa</t>
  </si>
  <si>
    <t>Pampus</t>
  </si>
  <si>
    <t>Argo</t>
  </si>
  <si>
    <t>Njord</t>
  </si>
  <si>
    <t>Pontos</t>
  </si>
  <si>
    <t>Proteus-Eretes</t>
  </si>
  <si>
    <t>RowDow</t>
  </si>
  <si>
    <t>Poseidon</t>
  </si>
  <si>
    <t>RIC</t>
  </si>
  <si>
    <t>Rijnland</t>
  </si>
  <si>
    <t>Salland</t>
  </si>
  <si>
    <t>Saurus</t>
  </si>
  <si>
    <t>Scaldis</t>
  </si>
  <si>
    <t>Skadi</t>
  </si>
  <si>
    <t>Stern</t>
  </si>
  <si>
    <t>Spaarne</t>
  </si>
  <si>
    <t>Wetterwille</t>
  </si>
  <si>
    <t>Vada</t>
  </si>
  <si>
    <t>Where</t>
  </si>
  <si>
    <t>Zaan</t>
  </si>
  <si>
    <t>Tubantia</t>
  </si>
  <si>
    <t>Zwolsche</t>
  </si>
  <si>
    <t>Viking</t>
  </si>
  <si>
    <t>Thyro</t>
  </si>
  <si>
    <t>Voorne-Putten</t>
  </si>
  <si>
    <t>Zaankanaries</t>
  </si>
  <si>
    <t>Amstel</t>
  </si>
  <si>
    <t>Aegir</t>
  </si>
  <si>
    <t>Galjoen</t>
  </si>
  <si>
    <t>Hemus</t>
  </si>
  <si>
    <t>Laak</t>
  </si>
  <si>
    <t>Compagnie</t>
  </si>
  <si>
    <t>Okeanos</t>
  </si>
  <si>
    <t>Iris</t>
  </si>
  <si>
    <t>Dragt</t>
  </si>
  <si>
    <t>Phocas</t>
  </si>
  <si>
    <t>Roosendaalse</t>
  </si>
  <si>
    <t>Z.Z.V.</t>
  </si>
  <si>
    <t>TOR</t>
  </si>
  <si>
    <t>Weesp</t>
  </si>
  <si>
    <t>Amstelgeuzen</t>
  </si>
  <si>
    <t>SilVia</t>
  </si>
  <si>
    <t>Skylla</t>
  </si>
  <si>
    <t>t Diep</t>
  </si>
  <si>
    <t>Dudok van Heel</t>
  </si>
  <si>
    <t>De Eem</t>
  </si>
  <si>
    <t>De Drie Provinciën</t>
  </si>
  <si>
    <t>De Geeuw</t>
  </si>
  <si>
    <t>De Grift</t>
  </si>
  <si>
    <t>De Helling</t>
  </si>
  <si>
    <t>De Maas</t>
  </si>
  <si>
    <t>Panta Rei</t>
  </si>
  <si>
    <t>Willem III</t>
  </si>
  <si>
    <t>Asopos de Vliet</t>
  </si>
  <si>
    <t>Michiel de Ruyter</t>
  </si>
  <si>
    <t>Skøll</t>
  </si>
  <si>
    <t>Triton</t>
  </si>
  <si>
    <t>Orca</t>
  </si>
  <si>
    <t>Vidar</t>
  </si>
  <si>
    <t>Amphitrite</t>
  </si>
  <si>
    <t>ARC (Asser Roeiclub)</t>
  </si>
  <si>
    <t>K.A.R.Z.V. de Hoop</t>
  </si>
  <si>
    <t>VI</t>
  </si>
  <si>
    <t>Inschrijfgeld plus evt transportkosten uiterlijk bij sluiting interne inschrijving (3 weken van te voren) overmaken op NL06 INGB 0000 4595 95 t.n.v. De Hoop, o.v.v. wedstrijd, boottype en ploegnaam.</t>
  </si>
  <si>
    <t>Alle bovenstaande omlijnde cellen dienen ingevuld te worden, al naar gelang het aantal ploegleden. Gebruik de grijze instructietekst naast de in te vullen cellen. Altijd een slag invullen; de rest volgens plek in de boot. Indien u in een veteranencategorie start, vult u ook het geboortejaar van uw ploegleden in. Onderaan vindt u dan uw gemiddelde leeftijd en bijbehorende veteranencategorie. U bent natuurlijk vrij om een jongere categorie te starten.</t>
  </si>
  <si>
    <r>
      <t xml:space="preserve">U stuurt dit </t>
    </r>
    <r>
      <rPr>
        <b/>
        <u val="single"/>
        <sz val="11"/>
        <color indexed="8"/>
        <rFont val="Calibri"/>
        <family val="2"/>
      </rPr>
      <t>volledig</t>
    </r>
    <r>
      <rPr>
        <sz val="11"/>
        <color indexed="8"/>
        <rFont val="Calibri"/>
        <family val="2"/>
      </rPr>
      <t xml:space="preserve"> ingevulde excelformulier uiterlijk </t>
    </r>
    <r>
      <rPr>
        <b/>
        <sz val="11"/>
        <color indexed="8"/>
        <rFont val="Calibri"/>
        <family val="2"/>
      </rPr>
      <t>3 weken vóór de start van de wedstrijd</t>
    </r>
    <r>
      <rPr>
        <sz val="11"/>
        <color indexed="8"/>
        <rFont val="Calibri"/>
        <family val="2"/>
      </rPr>
      <t xml:space="preserve"> naar </t>
    </r>
    <r>
      <rPr>
        <u val="single"/>
        <sz val="11"/>
        <color indexed="12"/>
        <rFont val="Calibri"/>
        <family val="2"/>
      </rPr>
      <t>inschrijven@karzvdehoop.nl.</t>
    </r>
  </si>
  <si>
    <r>
      <t xml:space="preserve">Het botentransport naar wedstrijden/evenementen buiten Amsterdam dient geregeld te worden via de Commissaris Materieel (materieel@karzvdehoop.nl)
1. De kosten voor transport naar binnenlandse wedstrijden/evenementen </t>
    </r>
    <r>
      <rPr>
        <i/>
        <sz val="11"/>
        <color indexed="8"/>
        <rFont val="Calibri"/>
        <family val="2"/>
      </rPr>
      <t xml:space="preserve">waaraan meerdere verenigingen </t>
    </r>
    <r>
      <rPr>
        <sz val="11"/>
        <color indexed="8"/>
        <rFont val="Calibri"/>
        <family val="2"/>
      </rPr>
      <t xml:space="preserve">deelnemen bedragen:
Voor een skiff : EUR 18,=
Voor een 2 : EUR 36,=
Voor een 4 : EUR 72,=
Voor een 8 : EUR 144,=
Kosten tegelijk met inschrijvingsgeld en inschrijving overmaken, ruim voor de aanvang van de wedstrijd (punt 2). 
2. Transporten naar het buitenland en andere binnenlandse wedstrijden/evenementen: werkelijke kosten, op aanvraag bij de commissaris materieel.
3. De boten zijn uitsluitend verzekerd binnen West-Europa. Voor transporten buiten deze landen dienen de ploegen zelf in overleg met de penningmeester voor verzekering zorg te dragen. 
</t>
    </r>
  </si>
  <si>
    <t xml:space="preserve">
VG: gem. 65 jaar
VH: gem. 70 jaar
VI: gem. 75 jaar</t>
  </si>
  <si>
    <t xml:space="preserve">
VD: gem. 50 jaar
VE: gem. 55 jaar
VF: gem. 60 jaar</t>
  </si>
  <si>
    <t>Bijv.: HVA, DVC, DCl, N, SA, etc</t>
  </si>
  <si>
    <t>Bijv.: 1x, 2-, 4x+, C4+, 8+, etc</t>
  </si>
  <si>
    <t>Schatting gem. ploeggewicht</t>
  </si>
  <si>
    <t>In kg</t>
  </si>
  <si>
    <t>Contactpersoon + tel. Nummer</t>
  </si>
</sst>
</file>

<file path=xl/styles.xml><?xml version="1.0" encoding="utf-8"?>
<styleSheet xmlns="http://schemas.openxmlformats.org/spreadsheetml/2006/main">
  <numFmts count="5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&quot;€&quot;\ #,##0.00_-"/>
    <numFmt numFmtId="201" formatCode="[$-413]dddd\ d\ mmmm\ yyyy"/>
    <numFmt numFmtId="202" formatCode="[$-413]d/mmm/yyyy;@"/>
    <numFmt numFmtId="203" formatCode="[$-413]dd/mmm/yy;@"/>
    <numFmt numFmtId="204" formatCode="&quot;Ja&quot;;&quot;Ja&quot;;&quot;Nee&quot;"/>
    <numFmt numFmtId="205" formatCode="&quot;Waar&quot;;&quot;Waar&quot;;&quot;Onwaar&quot;"/>
    <numFmt numFmtId="206" formatCode="&quot;Aan&quot;;&quot;Aan&quot;;&quot;Uit&quot;"/>
    <numFmt numFmtId="207" formatCode="[$€-2]\ #.##000_);[Red]\([$€-2]\ #.##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111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200" fontId="3" fillId="0" borderId="0" xfId="0" applyNumberFormat="1" applyFont="1" applyAlignment="1">
      <alignment horizontal="center"/>
    </xf>
    <xf numFmtId="200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left"/>
    </xf>
    <xf numFmtId="202" fontId="3" fillId="0" borderId="0" xfId="0" applyNumberFormat="1" applyFont="1" applyAlignment="1">
      <alignment horizontal="center"/>
    </xf>
    <xf numFmtId="200" fontId="3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202" fontId="16" fillId="0" borderId="0" xfId="0" applyNumberFormat="1" applyFont="1" applyAlignment="1">
      <alignment horizontal="center"/>
    </xf>
    <xf numFmtId="200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4" fillId="0" borderId="0" xfId="53" applyAlignment="1" applyProtection="1">
      <alignment/>
      <protection/>
    </xf>
    <xf numFmtId="0" fontId="32" fillId="30" borderId="11" xfId="0" applyFont="1" applyFill="1" applyBorder="1" applyAlignment="1">
      <alignment/>
    </xf>
    <xf numFmtId="0" fontId="43" fillId="30" borderId="1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53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31" borderId="12" xfId="0" applyFont="1" applyFill="1" applyBorder="1" applyAlignment="1">
      <alignment/>
    </xf>
    <xf numFmtId="203" fontId="0" fillId="31" borderId="12" xfId="0" applyNumberFormat="1" applyFont="1" applyFill="1" applyBorder="1" applyAlignment="1">
      <alignment horizontal="left"/>
    </xf>
    <xf numFmtId="0" fontId="0" fillId="31" borderId="12" xfId="0" applyFont="1" applyFill="1" applyBorder="1" applyAlignment="1">
      <alignment horizontal="left"/>
    </xf>
    <xf numFmtId="200" fontId="0" fillId="31" borderId="12" xfId="0" applyNumberFormat="1" applyFont="1" applyFill="1" applyBorder="1" applyAlignment="1">
      <alignment horizontal="left"/>
    </xf>
    <xf numFmtId="0" fontId="0" fillId="31" borderId="13" xfId="0" applyFont="1" applyFill="1" applyBorder="1" applyAlignment="1">
      <alignment horizontal="left"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right"/>
    </xf>
    <xf numFmtId="200" fontId="1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 patternType="solid"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ebo\AppData\Local\Microsoft\Windows\Temporary%20Internet%20Files\Content.IE5\CAN1WJTR\https//karzvdehoop.nl/Downloads\overzicht%20De%20Hoop%20ploegen.xlsx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egen"/>
      <sheetName val="Factoren"/>
      <sheetName val="Skiffe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dstrijden.knrb.n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showGridLines="0" tabSelected="1" zoomScaleSheetLayoutView="85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6" sqref="E26"/>
    </sheetView>
  </sheetViews>
  <sheetFormatPr defaultColWidth="8.8515625" defaultRowHeight="15"/>
  <cols>
    <col min="1" max="1" width="30.140625" style="19" customWidth="1"/>
    <col min="2" max="2" width="48.140625" style="19" customWidth="1"/>
    <col min="3" max="3" width="13.28125" style="19" customWidth="1"/>
    <col min="4" max="4" width="17.421875" style="19" customWidth="1"/>
    <col min="5" max="5" width="26.421875" style="19" customWidth="1"/>
    <col min="6" max="6" width="8.8515625" style="19" customWidth="1"/>
    <col min="7" max="7" width="10.421875" style="19" bestFit="1" customWidth="1"/>
    <col min="8" max="16384" width="8.8515625" style="19" customWidth="1"/>
  </cols>
  <sheetData>
    <row r="1" spans="1:5" ht="18">
      <c r="A1" s="16" t="s">
        <v>1</v>
      </c>
      <c r="B1" s="15"/>
      <c r="C1" s="15"/>
      <c r="D1" s="15"/>
      <c r="E1" s="15"/>
    </row>
    <row r="3" spans="1:5" ht="13.5">
      <c r="A3" s="38" t="s">
        <v>3</v>
      </c>
      <c r="B3" s="39" t="s">
        <v>5</v>
      </c>
      <c r="C3" s="40" t="s">
        <v>27</v>
      </c>
      <c r="D3" s="41"/>
      <c r="E3" s="40" t="s">
        <v>19</v>
      </c>
    </row>
    <row r="4" spans="1:7" ht="13.5">
      <c r="A4" s="18" t="s">
        <v>6</v>
      </c>
      <c r="B4" s="27"/>
      <c r="C4" s="7" t="s">
        <v>51</v>
      </c>
      <c r="E4" s="20" t="s">
        <v>25</v>
      </c>
      <c r="G4" s="21"/>
    </row>
    <row r="5" spans="1:3" ht="13.5">
      <c r="A5" s="18" t="s">
        <v>16</v>
      </c>
      <c r="B5" s="28"/>
      <c r="C5" s="7" t="s">
        <v>17</v>
      </c>
    </row>
    <row r="6" spans="1:3" ht="13.5">
      <c r="A6" s="18" t="s">
        <v>11</v>
      </c>
      <c r="B6" s="29"/>
      <c r="C6" s="7" t="s">
        <v>15</v>
      </c>
    </row>
    <row r="7" spans="1:28" ht="13.5">
      <c r="A7" s="18" t="s">
        <v>14</v>
      </c>
      <c r="B7" s="29"/>
      <c r="C7" s="7"/>
      <c r="AA7" s="19" t="s">
        <v>20</v>
      </c>
      <c r="AB7" s="19" t="s">
        <v>21</v>
      </c>
    </row>
    <row r="8" spans="1:28" ht="13.5">
      <c r="A8" s="18" t="s">
        <v>18</v>
      </c>
      <c r="B8" s="29"/>
      <c r="C8" s="7"/>
      <c r="AA8" s="19" t="s">
        <v>22</v>
      </c>
      <c r="AB8" s="19" t="s">
        <v>23</v>
      </c>
    </row>
    <row r="9" spans="1:3" ht="13.5">
      <c r="A9" s="18" t="s">
        <v>7</v>
      </c>
      <c r="B9" s="29"/>
      <c r="C9" s="7" t="s">
        <v>173</v>
      </c>
    </row>
    <row r="10" spans="1:6" ht="13.5">
      <c r="A10" s="18" t="s">
        <v>10</v>
      </c>
      <c r="B10" s="29"/>
      <c r="C10" s="7" t="s">
        <v>174</v>
      </c>
      <c r="F10" s="4">
        <f>IF(B10="","",IF(LEFT(B10,1)="1",AA31,IF(LEFT(B10,1)="2",AA32,IF(LEFT(B10,1)="4",AA33,IF(LEFT(B10,2)="C4",AA34,IF(LEFT(B10,1)="8",AA35,"boottype niet correct"))))))</f>
      </c>
    </row>
    <row r="11" spans="1:28" ht="13.5">
      <c r="A11" s="18" t="s">
        <v>13</v>
      </c>
      <c r="B11" s="30"/>
      <c r="C11" s="7" t="s">
        <v>51</v>
      </c>
      <c r="E11" s="20" t="s">
        <v>24</v>
      </c>
      <c r="Z11" s="32"/>
      <c r="AA11" s="32"/>
      <c r="AB11" s="32"/>
    </row>
    <row r="12" spans="1:28" ht="13.5">
      <c r="A12" s="18" t="s">
        <v>26</v>
      </c>
      <c r="B12" s="30"/>
      <c r="C12" s="7"/>
      <c r="Z12" s="32"/>
      <c r="AA12" s="32" t="s">
        <v>22</v>
      </c>
      <c r="AB12" s="32" t="s">
        <v>23</v>
      </c>
    </row>
    <row r="13" spans="26:28" ht="13.5">
      <c r="Z13" s="32"/>
      <c r="AA13" s="32"/>
      <c r="AB13" s="32"/>
    </row>
    <row r="14" spans="1:28" ht="13.5">
      <c r="A14" s="17" t="s">
        <v>36</v>
      </c>
      <c r="B14" s="29"/>
      <c r="C14" s="22" t="s">
        <v>9</v>
      </c>
      <c r="D14" s="22" t="s">
        <v>2</v>
      </c>
      <c r="Z14" s="32"/>
      <c r="AA14" s="32"/>
      <c r="AB14" s="32"/>
    </row>
    <row r="15" spans="1:28" ht="13.5">
      <c r="A15" s="17" t="s">
        <v>37</v>
      </c>
      <c r="B15" s="29"/>
      <c r="C15" s="31"/>
      <c r="D15" s="29"/>
      <c r="E15" s="21">
        <f aca="true" ca="1" t="shared" si="0" ref="E15:E22">IF($B$8="nee","",IF(C15="","",IF(YEAR(TODAY())-C15&lt;27,"te jong voor veteranen",IF(YEAR(TODAY())-C15&lt;100,"veteraan","typefout"))))</f>
      </c>
      <c r="Z15" s="32"/>
      <c r="AA15" s="32">
        <f aca="true" t="shared" si="1" ref="AA15:AA23">IF(OR(D15="De Hoop",D15=""),0,1)</f>
        <v>0</v>
      </c>
      <c r="AB15" s="32"/>
    </row>
    <row r="16" spans="1:28" ht="13.5">
      <c r="A16" s="17">
        <f>IF(OR(LEFT($B$10,1)="1",RIGHT($B$10,1)="1",LEFT($B$10,1)="2",RIGHT($B$10,1)="2",LEFT($B$10,1)="4",RIGHT($B$10,1)="4"),"BLANK",7)</f>
        <v>7</v>
      </c>
      <c r="B16" s="29"/>
      <c r="C16" s="31"/>
      <c r="D16" s="29"/>
      <c r="E16" s="21">
        <f ca="1" t="shared" si="0"/>
      </c>
      <c r="Z16" s="32"/>
      <c r="AA16" s="32">
        <f t="shared" si="1"/>
        <v>0</v>
      </c>
      <c r="AB16" s="32"/>
    </row>
    <row r="17" spans="1:28" ht="13.5">
      <c r="A17" s="17">
        <f>IF(OR(LEFT($B$10,1)="1",RIGHT($B$10,1)="1",LEFT($B$10,1)="2",RIGHT($B$10,1)="2",LEFT($B$10,1)="4",RIGHT($B$10,1)="4"),"BLANK",6)</f>
        <v>6</v>
      </c>
      <c r="B17" s="29"/>
      <c r="C17" s="31"/>
      <c r="D17" s="29"/>
      <c r="E17" s="21">
        <f ca="1" t="shared" si="0"/>
      </c>
      <c r="Z17" s="32"/>
      <c r="AA17" s="32">
        <f t="shared" si="1"/>
        <v>0</v>
      </c>
      <c r="AB17" s="32"/>
    </row>
    <row r="18" spans="1:28" ht="13.5">
      <c r="A18" s="17">
        <f>IF(OR(LEFT($B$10,1)="1",RIGHT($B$10,1)="1",LEFT($B$10,1)="2",RIGHT($B$10,1)="2",LEFT($B$10,1)="4",RIGHT($B$10,1)="4"),"BLANK",5)</f>
        <v>5</v>
      </c>
      <c r="B18" s="29"/>
      <c r="C18" s="31"/>
      <c r="D18" s="29"/>
      <c r="E18" s="21">
        <f ca="1" t="shared" si="0"/>
      </c>
      <c r="Z18" s="32"/>
      <c r="AA18" s="32">
        <f t="shared" si="1"/>
        <v>0</v>
      </c>
      <c r="AB18" s="32"/>
    </row>
    <row r="19" spans="1:28" ht="13.5">
      <c r="A19" s="17">
        <f>IF(OR(LEFT($B$10,1)="1",RIGHT($B$10,1)="1",LEFT($B$10,1)="2",RIGHT($B$10,1)="2",LEFT($B$10,1)="4",RIGHT($B$10,1)="4"),"BLANK",4)</f>
        <v>4</v>
      </c>
      <c r="B19" s="29"/>
      <c r="C19" s="31"/>
      <c r="D19" s="29"/>
      <c r="E19" s="21">
        <f ca="1" t="shared" si="0"/>
      </c>
      <c r="Z19" s="32"/>
      <c r="AA19" s="32">
        <f t="shared" si="1"/>
        <v>0</v>
      </c>
      <c r="AB19" s="32"/>
    </row>
    <row r="20" spans="1:28" ht="13.5">
      <c r="A20" s="17">
        <f>IF(OR(LEFT($B$10,1)="1",RIGHT($B$10,1)="1",LEFT($B$10,1)="2",RIGHT($B$10,1)="2"),"BLANK",3)</f>
        <v>3</v>
      </c>
      <c r="B20" s="29"/>
      <c r="C20" s="31"/>
      <c r="D20" s="29"/>
      <c r="E20" s="21">
        <f ca="1" t="shared" si="0"/>
      </c>
      <c r="Z20" s="32"/>
      <c r="AA20" s="32">
        <f t="shared" si="1"/>
        <v>0</v>
      </c>
      <c r="AB20" s="32"/>
    </row>
    <row r="21" spans="1:28" ht="13.5">
      <c r="A21" s="17">
        <f>IF(OR(LEFT($B$10,1)="1",RIGHT($B$10,1)="1",LEFT($B$10,1)="2",RIGHT($B$10,1)="2"),"BLANK",2)</f>
        <v>2</v>
      </c>
      <c r="B21" s="29"/>
      <c r="C21" s="31"/>
      <c r="D21" s="29"/>
      <c r="E21" s="21">
        <f ca="1" t="shared" si="0"/>
      </c>
      <c r="Z21" s="32"/>
      <c r="AA21" s="32">
        <f t="shared" si="1"/>
        <v>0</v>
      </c>
      <c r="AB21" s="32"/>
    </row>
    <row r="22" spans="1:28" ht="13.5">
      <c r="A22" s="17" t="str">
        <f>IF(OR(LEFT($B$10,1)="1",RIGHT($B$10,1)="1"),"BLANK","Boeg")</f>
        <v>Boeg</v>
      </c>
      <c r="B22" s="29"/>
      <c r="C22" s="31"/>
      <c r="D22" s="29"/>
      <c r="E22" s="21">
        <f ca="1" t="shared" si="0"/>
      </c>
      <c r="Z22" s="32"/>
      <c r="AA22" s="32">
        <f t="shared" si="1"/>
        <v>0</v>
      </c>
      <c r="AB22" s="32"/>
    </row>
    <row r="23" spans="1:28" ht="13.5">
      <c r="A23" s="17" t="s">
        <v>38</v>
      </c>
      <c r="B23" s="29"/>
      <c r="C23" s="29"/>
      <c r="D23" s="29"/>
      <c r="Z23" s="32"/>
      <c r="AA23" s="32">
        <f t="shared" si="1"/>
        <v>0</v>
      </c>
      <c r="AB23" s="32"/>
    </row>
    <row r="24" spans="1:28" ht="13.5">
      <c r="A24" s="17" t="s">
        <v>39</v>
      </c>
      <c r="B24" s="29"/>
      <c r="D24" s="29"/>
      <c r="Z24" s="32"/>
      <c r="AA24" s="32"/>
      <c r="AB24" s="32"/>
    </row>
    <row r="25" spans="1:28" ht="13.5">
      <c r="A25" s="17" t="s">
        <v>40</v>
      </c>
      <c r="B25" s="29"/>
      <c r="D25" s="29"/>
      <c r="Z25" s="32"/>
      <c r="AA25" s="32"/>
      <c r="AB25" s="32"/>
    </row>
    <row r="26" spans="1:28" ht="13.5">
      <c r="A26" s="17" t="s">
        <v>175</v>
      </c>
      <c r="B26" s="29"/>
      <c r="C26" s="7" t="s">
        <v>176</v>
      </c>
      <c r="Z26" s="32"/>
      <c r="AA26" s="32"/>
      <c r="AB26" s="32"/>
    </row>
    <row r="27" spans="1:28" ht="13.5">
      <c r="A27" s="17" t="s">
        <v>177</v>
      </c>
      <c r="B27" s="29"/>
      <c r="C27" s="31"/>
      <c r="Z27" s="32"/>
      <c r="AA27" s="32"/>
      <c r="AB27" s="32"/>
    </row>
    <row r="28" spans="1:28" ht="30" customHeight="1">
      <c r="A28" s="23" t="s">
        <v>41</v>
      </c>
      <c r="B28" s="44"/>
      <c r="C28" s="44"/>
      <c r="D28" s="44"/>
      <c r="Z28" s="32"/>
      <c r="AA28" s="32"/>
      <c r="AB28" s="32"/>
    </row>
    <row r="29" spans="1:28" ht="13.5">
      <c r="A29" s="17"/>
      <c r="B29" s="24"/>
      <c r="C29" s="25"/>
      <c r="D29" s="25"/>
      <c r="Z29" s="32"/>
      <c r="AA29" s="32"/>
      <c r="AB29" s="32"/>
    </row>
    <row r="30" spans="1:28" ht="18">
      <c r="A30" s="16" t="s">
        <v>35</v>
      </c>
      <c r="B30" s="15"/>
      <c r="C30" s="15"/>
      <c r="D30" s="15"/>
      <c r="E30" s="15"/>
      <c r="Z30" s="32"/>
      <c r="AA30" s="32"/>
      <c r="AB30" s="32"/>
    </row>
    <row r="31" spans="1:28" ht="13.5">
      <c r="A31" s="17" t="s">
        <v>28</v>
      </c>
      <c r="B31" s="13">
        <f ca="1">_xlfn.IFERROR(IF($B$8="nee","",IF((YEAR(TODAY())-MAX(C15:C22))&lt;27,"uw ploeg bevat een te jonge roeier",(COUNTA(C15:C22)*YEAR(TODAY())-SUM(C15:C22))/COUNTA(C15:C22))),"")</f>
      </c>
      <c r="C31" s="1"/>
      <c r="E31" s="37" t="str">
        <f ca="1">"Veteranencategorie in "&amp;YEAR(TODAY())+1&amp;":"</f>
        <v>Veteranencategorie in 2018:</v>
      </c>
      <c r="G31" s="33"/>
      <c r="Z31" s="32"/>
      <c r="AA31" s="32">
        <v>18</v>
      </c>
      <c r="AB31" s="32"/>
    </row>
    <row r="32" spans="1:28" ht="13.5">
      <c r="A32" s="17" t="s">
        <v>29</v>
      </c>
      <c r="B32" s="10">
        <f>IF(B31="","",INDEX($AB$37:$AB$45,MATCH($B$31,$AA$37:$AA$45,1)))</f>
      </c>
      <c r="C32" s="2"/>
      <c r="E32" s="19">
        <f>IF(B31="","",INDEX($AB$37:$AB$45,MATCH($B$31+1,$AA$37:$AA$45,1)))</f>
      </c>
      <c r="G32" s="4"/>
      <c r="Z32" s="32"/>
      <c r="AA32" s="32">
        <v>36</v>
      </c>
      <c r="AB32" s="32"/>
    </row>
    <row r="33" spans="1:28" ht="13.5">
      <c r="A33" s="17" t="s">
        <v>30</v>
      </c>
      <c r="B33" s="10" t="str">
        <f>IF(SUM(AA15:AA23)=0,"Verenigingsploeg","Combinatieploeg")</f>
        <v>Verenigingsploeg</v>
      </c>
      <c r="C33" s="2"/>
      <c r="G33" s="4"/>
      <c r="Z33" s="32"/>
      <c r="AA33" s="32">
        <v>72</v>
      </c>
      <c r="AB33" s="32"/>
    </row>
    <row r="34" spans="1:28" ht="13.5">
      <c r="A34" s="17" t="s">
        <v>31</v>
      </c>
      <c r="B34" s="10" t="str">
        <f>CONCATENATE(B9," ",B10)</f>
        <v> </v>
      </c>
      <c r="C34" s="2"/>
      <c r="G34" s="4"/>
      <c r="Z34" s="32"/>
      <c r="AA34" s="32">
        <v>72</v>
      </c>
      <c r="AB34" s="32"/>
    </row>
    <row r="35" spans="1:28" ht="13.5">
      <c r="A35" s="17" t="s">
        <v>32</v>
      </c>
      <c r="B35" s="11">
        <f>IF(B5="","",B5-21)</f>
      </c>
      <c r="C35" s="8"/>
      <c r="Z35" s="32"/>
      <c r="AA35" s="32">
        <v>144</v>
      </c>
      <c r="AB35" s="32"/>
    </row>
    <row r="36" spans="1:28" ht="13.5">
      <c r="A36" s="17" t="s">
        <v>33</v>
      </c>
      <c r="B36" s="12" t="str">
        <f>IF(B11="","vul hierboven inschrijfgeld in",B11)</f>
        <v>vul hierboven inschrijfgeld in</v>
      </c>
      <c r="C36" s="9"/>
      <c r="Z36" s="32"/>
      <c r="AA36" s="32"/>
      <c r="AB36" s="32"/>
    </row>
    <row r="37" spans="1:28" ht="13.5">
      <c r="A37" s="35" t="s">
        <v>34</v>
      </c>
      <c r="B37" s="36" t="str">
        <f>IF(OR(B6="",B7="",,B10="",B12=""),"vul hierboven lokatie, land, boottype en transport in",IF(B12="ja",IF(B6="amsterdam","€ 0.00",IF(B7="nederland",F10,"vraag offerte aan")),0))</f>
        <v>vul hierboven lokatie, land, boottype en transport in</v>
      </c>
      <c r="C37" s="5"/>
      <c r="Z37" s="32"/>
      <c r="AA37" s="32">
        <v>27</v>
      </c>
      <c r="AB37" s="32" t="s">
        <v>42</v>
      </c>
    </row>
    <row r="38" spans="1:28" ht="13.5">
      <c r="A38" s="3" t="s">
        <v>12</v>
      </c>
      <c r="B38" s="6" t="str">
        <f>IF(OR(LEFT(B36,1)="v",LEFT(B37,1)="v"),"Vul alle velden in",SUM(B36:B37))</f>
        <v>Vul alle velden in</v>
      </c>
      <c r="C38" s="6"/>
      <c r="Z38" s="32"/>
      <c r="AA38" s="32">
        <v>36</v>
      </c>
      <c r="AB38" s="32" t="s">
        <v>43</v>
      </c>
    </row>
    <row r="39" spans="26:28" ht="13.5">
      <c r="Z39" s="32"/>
      <c r="AA39" s="32">
        <v>43</v>
      </c>
      <c r="AB39" s="32" t="s">
        <v>44</v>
      </c>
    </row>
    <row r="40" spans="2:28" ht="18">
      <c r="B40" s="45" t="s">
        <v>8</v>
      </c>
      <c r="C40" s="45"/>
      <c r="D40" s="46"/>
      <c r="Z40" s="32"/>
      <c r="AA40" s="32">
        <v>50</v>
      </c>
      <c r="AB40" s="32" t="s">
        <v>45</v>
      </c>
    </row>
    <row r="41" spans="1:28" ht="64.5" customHeight="1">
      <c r="A41" s="26">
        <v>1</v>
      </c>
      <c r="B41" s="47" t="s">
        <v>168</v>
      </c>
      <c r="C41" s="47"/>
      <c r="D41" s="48"/>
      <c r="E41" s="49"/>
      <c r="G41" s="14"/>
      <c r="Z41" s="32"/>
      <c r="AA41" s="32">
        <v>55</v>
      </c>
      <c r="AB41" s="32" t="s">
        <v>46</v>
      </c>
    </row>
    <row r="42" spans="1:28" ht="34.5" customHeight="1">
      <c r="A42" s="26">
        <v>2</v>
      </c>
      <c r="B42" s="43" t="s">
        <v>4</v>
      </c>
      <c r="C42" s="43"/>
      <c r="D42" s="43"/>
      <c r="E42" s="50"/>
      <c r="AA42" s="32">
        <v>60</v>
      </c>
      <c r="AB42" s="32" t="s">
        <v>47</v>
      </c>
    </row>
    <row r="43" spans="1:28" ht="30" customHeight="1">
      <c r="A43" s="26">
        <v>3</v>
      </c>
      <c r="B43" s="43" t="s">
        <v>167</v>
      </c>
      <c r="C43" s="43"/>
      <c r="D43" s="43"/>
      <c r="E43" s="50"/>
      <c r="AA43" s="32">
        <v>65</v>
      </c>
      <c r="AB43" s="32" t="s">
        <v>48</v>
      </c>
    </row>
    <row r="44" spans="1:28" ht="30" customHeight="1">
      <c r="A44" s="26">
        <v>4</v>
      </c>
      <c r="B44" s="43" t="s">
        <v>169</v>
      </c>
      <c r="C44" s="43"/>
      <c r="D44" s="43"/>
      <c r="E44" s="50"/>
      <c r="AA44" s="32">
        <v>70</v>
      </c>
      <c r="AB44" s="32" t="s">
        <v>49</v>
      </c>
    </row>
    <row r="45" spans="1:28" ht="39" customHeight="1">
      <c r="A45" s="26">
        <v>5</v>
      </c>
      <c r="B45" s="43" t="s">
        <v>0</v>
      </c>
      <c r="C45" s="43"/>
      <c r="D45" s="43"/>
      <c r="E45" s="50"/>
      <c r="AA45" s="32">
        <v>75</v>
      </c>
      <c r="AB45" s="32" t="s">
        <v>166</v>
      </c>
    </row>
    <row r="46" spans="1:27" ht="216" customHeight="1">
      <c r="A46" s="26">
        <v>6</v>
      </c>
      <c r="B46" s="43" t="s">
        <v>170</v>
      </c>
      <c r="C46" s="43"/>
      <c r="D46" s="43"/>
      <c r="E46" s="43"/>
      <c r="AA46" s="19" t="s">
        <v>165</v>
      </c>
    </row>
    <row r="47" spans="1:27" ht="84" customHeight="1">
      <c r="A47" s="26">
        <v>7</v>
      </c>
      <c r="B47" s="34" t="s">
        <v>50</v>
      </c>
      <c r="C47" s="43" t="s">
        <v>172</v>
      </c>
      <c r="D47" s="43"/>
      <c r="E47" s="43" t="s">
        <v>171</v>
      </c>
      <c r="F47" s="43"/>
      <c r="AA47" s="19" t="s">
        <v>131</v>
      </c>
    </row>
    <row r="48" ht="13.5">
      <c r="AA48" s="19" t="s">
        <v>55</v>
      </c>
    </row>
    <row r="49" ht="13.5">
      <c r="AA49" s="19" t="s">
        <v>56</v>
      </c>
    </row>
    <row r="50" ht="13.5">
      <c r="AA50" s="19" t="s">
        <v>57</v>
      </c>
    </row>
    <row r="51" ht="13.5">
      <c r="AA51" s="19" t="s">
        <v>58</v>
      </c>
    </row>
    <row r="52" ht="13.5">
      <c r="AA52" s="19" t="s">
        <v>59</v>
      </c>
    </row>
    <row r="53" ht="13.5">
      <c r="AA53" s="19" t="s">
        <v>163</v>
      </c>
    </row>
    <row r="54" ht="13.5">
      <c r="AA54" s="19" t="s">
        <v>130</v>
      </c>
    </row>
    <row r="55" ht="13.5">
      <c r="AA55" s="19" t="s">
        <v>144</v>
      </c>
    </row>
    <row r="56" ht="13.5">
      <c r="AA56" s="19" t="s">
        <v>61</v>
      </c>
    </row>
    <row r="57" ht="13.5">
      <c r="AA57" s="19" t="s">
        <v>100</v>
      </c>
    </row>
    <row r="58" ht="13.5">
      <c r="AA58" s="19" t="s">
        <v>95</v>
      </c>
    </row>
    <row r="59" ht="13.5">
      <c r="AA59" s="19" t="s">
        <v>164</v>
      </c>
    </row>
    <row r="60" ht="13.5">
      <c r="AA60" s="19" t="s">
        <v>106</v>
      </c>
    </row>
    <row r="61" ht="13.5">
      <c r="AA61" s="19" t="s">
        <v>92</v>
      </c>
    </row>
    <row r="62" ht="13.5">
      <c r="AA62" s="19" t="s">
        <v>157</v>
      </c>
    </row>
    <row r="63" ht="13.5">
      <c r="AA63" s="19" t="s">
        <v>78</v>
      </c>
    </row>
    <row r="64" ht="13.5">
      <c r="AA64" s="19" t="s">
        <v>79</v>
      </c>
    </row>
    <row r="65" ht="13.5">
      <c r="AA65" s="19" t="s">
        <v>60</v>
      </c>
    </row>
    <row r="66" ht="13.5">
      <c r="AA66" s="19" t="s">
        <v>80</v>
      </c>
    </row>
    <row r="67" ht="13.5">
      <c r="AA67" s="19" t="s">
        <v>81</v>
      </c>
    </row>
    <row r="68" ht="13.5">
      <c r="AA68" s="19" t="s">
        <v>135</v>
      </c>
    </row>
    <row r="69" ht="13.5">
      <c r="AA69" s="19" t="s">
        <v>82</v>
      </c>
    </row>
    <row r="70" ht="13.5">
      <c r="AA70" s="19" t="s">
        <v>62</v>
      </c>
    </row>
    <row r="71" ht="13.5">
      <c r="AA71" s="19" t="s">
        <v>63</v>
      </c>
    </row>
    <row r="72" ht="13.5">
      <c r="AA72" s="19" t="s">
        <v>150</v>
      </c>
    </row>
    <row r="73" ht="13.5">
      <c r="AA73" s="19" t="s">
        <v>149</v>
      </c>
    </row>
    <row r="74" ht="13.5">
      <c r="AA74" s="19" t="s">
        <v>151</v>
      </c>
    </row>
    <row r="75" ht="13.5">
      <c r="AA75" s="19" t="s">
        <v>152</v>
      </c>
    </row>
    <row r="76" ht="13.5">
      <c r="AA76" s="19" t="s">
        <v>153</v>
      </c>
    </row>
    <row r="77" ht="13.5">
      <c r="AA77" s="19" t="s">
        <v>154</v>
      </c>
    </row>
    <row r="78" ht="13.5">
      <c r="AA78" s="19" t="s">
        <v>94</v>
      </c>
    </row>
    <row r="79" ht="13.5">
      <c r="AA79" s="19" t="s">
        <v>64</v>
      </c>
    </row>
    <row r="80" ht="13.5">
      <c r="AA80" s="19" t="s">
        <v>138</v>
      </c>
    </row>
    <row r="81" ht="13.5">
      <c r="AA81" s="19" t="s">
        <v>65</v>
      </c>
    </row>
    <row r="82" ht="13.5">
      <c r="AA82" s="19" t="s">
        <v>148</v>
      </c>
    </row>
    <row r="83" ht="13.5">
      <c r="AA83" s="19" t="s">
        <v>88</v>
      </c>
    </row>
    <row r="84" ht="13.5">
      <c r="AA84" s="19" t="s">
        <v>52</v>
      </c>
    </row>
    <row r="85" ht="13.5">
      <c r="AA85" s="19" t="s">
        <v>132</v>
      </c>
    </row>
    <row r="86" ht="13.5">
      <c r="AA86" s="19" t="s">
        <v>66</v>
      </c>
    </row>
    <row r="87" ht="13.5">
      <c r="AA87" s="19" t="s">
        <v>67</v>
      </c>
    </row>
    <row r="88" ht="13.5">
      <c r="AA88" s="19" t="s">
        <v>68</v>
      </c>
    </row>
    <row r="89" ht="13.5">
      <c r="AA89" s="19" t="s">
        <v>133</v>
      </c>
    </row>
    <row r="90" ht="13.5">
      <c r="AA90" s="19" t="s">
        <v>71</v>
      </c>
    </row>
    <row r="91" ht="13.5">
      <c r="AA91" s="19" t="s">
        <v>89</v>
      </c>
    </row>
    <row r="92" ht="13.5">
      <c r="AA92" s="19" t="s">
        <v>72</v>
      </c>
    </row>
    <row r="93" ht="13.5">
      <c r="AA93" s="19" t="s">
        <v>73</v>
      </c>
    </row>
    <row r="94" ht="13.5">
      <c r="AA94" s="19" t="s">
        <v>96</v>
      </c>
    </row>
    <row r="95" ht="13.5">
      <c r="AA95" s="19" t="s">
        <v>137</v>
      </c>
    </row>
    <row r="96" ht="13.5">
      <c r="AA96" s="19" t="s">
        <v>74</v>
      </c>
    </row>
    <row r="97" ht="13.5">
      <c r="AA97" s="19" t="s">
        <v>85</v>
      </c>
    </row>
    <row r="98" ht="13.5">
      <c r="AA98" s="19" t="s">
        <v>91</v>
      </c>
    </row>
    <row r="99" ht="13.5">
      <c r="AA99" s="19" t="s">
        <v>86</v>
      </c>
    </row>
    <row r="100" ht="13.5">
      <c r="AA100" s="19" t="s">
        <v>93</v>
      </c>
    </row>
    <row r="101" ht="13.5">
      <c r="AA101" s="19" t="s">
        <v>87</v>
      </c>
    </row>
    <row r="102" ht="13.5">
      <c r="AA102" s="19" t="s">
        <v>134</v>
      </c>
    </row>
    <row r="103" ht="13.5">
      <c r="AA103" s="19" t="s">
        <v>84</v>
      </c>
    </row>
    <row r="104" ht="13.5">
      <c r="AA104" s="19" t="s">
        <v>97</v>
      </c>
    </row>
    <row r="105" ht="13.5">
      <c r="AA105" s="19" t="s">
        <v>98</v>
      </c>
    </row>
    <row r="106" ht="13.5">
      <c r="AA106" s="19" t="s">
        <v>69</v>
      </c>
    </row>
    <row r="107" ht="13.5">
      <c r="AA107" s="19" t="s">
        <v>54</v>
      </c>
    </row>
    <row r="108" ht="13.5">
      <c r="AA108" s="19" t="s">
        <v>158</v>
      </c>
    </row>
    <row r="109" ht="13.5">
      <c r="AA109" s="19" t="s">
        <v>99</v>
      </c>
    </row>
    <row r="110" ht="13.5">
      <c r="AA110" s="19" t="s">
        <v>70</v>
      </c>
    </row>
    <row r="111" ht="13.5">
      <c r="AA111" s="19" t="s">
        <v>75</v>
      </c>
    </row>
    <row r="112" ht="13.5">
      <c r="AA112" s="19" t="s">
        <v>76</v>
      </c>
    </row>
    <row r="113" ht="13.5">
      <c r="AA113" s="19" t="s">
        <v>77</v>
      </c>
    </row>
    <row r="114" ht="13.5">
      <c r="AA114" s="19" t="s">
        <v>107</v>
      </c>
    </row>
    <row r="115" ht="13.5">
      <c r="AA115" s="19" t="s">
        <v>136</v>
      </c>
    </row>
    <row r="116" ht="13.5">
      <c r="AA116" s="19" t="s">
        <v>103</v>
      </c>
    </row>
    <row r="117" ht="13.5">
      <c r="AA117" s="19" t="s">
        <v>161</v>
      </c>
    </row>
    <row r="118" ht="13.5">
      <c r="AA118" s="19" t="s">
        <v>104</v>
      </c>
    </row>
    <row r="119" ht="13.5">
      <c r="AA119" s="19" t="s">
        <v>105</v>
      </c>
    </row>
    <row r="120" ht="13.5">
      <c r="AA120" s="19" t="s">
        <v>155</v>
      </c>
    </row>
    <row r="121" ht="13.5">
      <c r="AA121" s="19" t="s">
        <v>101</v>
      </c>
    </row>
    <row r="122" ht="13.5">
      <c r="AA122" s="19" t="s">
        <v>139</v>
      </c>
    </row>
    <row r="123" ht="13.5">
      <c r="AA123" s="19" t="s">
        <v>108</v>
      </c>
    </row>
    <row r="124" ht="13.5">
      <c r="AA124" s="19" t="s">
        <v>111</v>
      </c>
    </row>
    <row r="125" ht="13.5">
      <c r="AA125" s="19" t="s">
        <v>109</v>
      </c>
    </row>
    <row r="126" ht="13.5">
      <c r="AA126" s="19" t="s">
        <v>112</v>
      </c>
    </row>
    <row r="127" ht="13.5">
      <c r="AA127" s="19" t="s">
        <v>113</v>
      </c>
    </row>
    <row r="128" ht="13.5">
      <c r="AA128" s="19" t="s">
        <v>102</v>
      </c>
    </row>
    <row r="129" ht="13.5">
      <c r="AA129" s="19" t="s">
        <v>90</v>
      </c>
    </row>
    <row r="130" ht="13.5">
      <c r="AA130" s="19" t="s">
        <v>140</v>
      </c>
    </row>
    <row r="131" ht="13.5">
      <c r="AA131" s="19" t="s">
        <v>110</v>
      </c>
    </row>
    <row r="132" ht="13.5">
      <c r="AA132" s="19" t="s">
        <v>114</v>
      </c>
    </row>
    <row r="133" ht="13.5">
      <c r="AA133" s="19" t="s">
        <v>115</v>
      </c>
    </row>
    <row r="134" ht="13.5">
      <c r="AA134" s="19" t="s">
        <v>116</v>
      </c>
    </row>
    <row r="135" ht="13.5">
      <c r="AA135" s="19" t="s">
        <v>145</v>
      </c>
    </row>
    <row r="136" ht="13.5">
      <c r="AA136" s="19" t="s">
        <v>117</v>
      </c>
    </row>
    <row r="137" ht="13.5">
      <c r="AA137" s="19" t="s">
        <v>159</v>
      </c>
    </row>
    <row r="138" ht="13.5">
      <c r="AA138" s="19" t="s">
        <v>146</v>
      </c>
    </row>
    <row r="139" ht="13.5">
      <c r="AA139" s="19" t="s">
        <v>119</v>
      </c>
    </row>
    <row r="140" ht="13.5">
      <c r="AA140" s="19" t="s">
        <v>118</v>
      </c>
    </row>
    <row r="141" ht="13.5">
      <c r="AA141" s="42" t="s">
        <v>147</v>
      </c>
    </row>
    <row r="142" ht="13.5">
      <c r="AA142" s="19" t="s">
        <v>53</v>
      </c>
    </row>
    <row r="143" ht="13.5">
      <c r="AA143" s="19" t="s">
        <v>127</v>
      </c>
    </row>
    <row r="144" ht="13.5">
      <c r="AA144" s="19" t="s">
        <v>142</v>
      </c>
    </row>
    <row r="145" ht="13.5">
      <c r="AA145" s="19" t="s">
        <v>160</v>
      </c>
    </row>
    <row r="146" ht="13.5">
      <c r="AA146" s="19" t="s">
        <v>83</v>
      </c>
    </row>
    <row r="147" ht="13.5">
      <c r="AA147" s="19" t="s">
        <v>124</v>
      </c>
    </row>
    <row r="148" ht="13.5">
      <c r="AA148" s="19" t="s">
        <v>121</v>
      </c>
    </row>
    <row r="149" ht="13.5">
      <c r="AA149" s="19" t="s">
        <v>162</v>
      </c>
    </row>
    <row r="150" ht="13.5">
      <c r="AA150" s="19" t="s">
        <v>126</v>
      </c>
    </row>
    <row r="151" ht="13.5">
      <c r="AA151" s="19" t="s">
        <v>128</v>
      </c>
    </row>
    <row r="152" ht="13.5">
      <c r="AA152" s="19" t="s">
        <v>143</v>
      </c>
    </row>
    <row r="153" ht="13.5">
      <c r="AA153" s="19" t="s">
        <v>120</v>
      </c>
    </row>
    <row r="154" ht="13.5">
      <c r="AA154" s="19" t="s">
        <v>122</v>
      </c>
    </row>
    <row r="155" ht="13.5">
      <c r="AA155" s="19" t="s">
        <v>156</v>
      </c>
    </row>
    <row r="156" ht="13.5">
      <c r="AA156" s="19" t="s">
        <v>141</v>
      </c>
    </row>
    <row r="157" ht="13.5">
      <c r="AA157" s="19" t="s">
        <v>123</v>
      </c>
    </row>
    <row r="158" ht="13.5">
      <c r="AA158" s="19" t="s">
        <v>129</v>
      </c>
    </row>
    <row r="159" ht="13.5">
      <c r="AA159" s="19" t="s">
        <v>125</v>
      </c>
    </row>
  </sheetData>
  <sheetProtection/>
  <mergeCells count="10">
    <mergeCell ref="C47:D47"/>
    <mergeCell ref="B28:D28"/>
    <mergeCell ref="B40:D40"/>
    <mergeCell ref="B41:E41"/>
    <mergeCell ref="B42:E42"/>
    <mergeCell ref="B43:E43"/>
    <mergeCell ref="B44:E44"/>
    <mergeCell ref="B45:E45"/>
    <mergeCell ref="B46:E46"/>
    <mergeCell ref="E47:F47"/>
  </mergeCells>
  <conditionalFormatting sqref="E15:E22">
    <cfRule type="cellIs" priority="1" dxfId="1" operator="equal" stopIfTrue="1">
      <formula>"te jong voor veteranen"</formula>
    </cfRule>
    <cfRule type="cellIs" priority="2" dxfId="1" operator="equal" stopIfTrue="1">
      <formula>"typefout"</formula>
    </cfRule>
  </conditionalFormatting>
  <conditionalFormatting sqref="B31:C31">
    <cfRule type="cellIs" priority="3" dxfId="3" operator="equal" stopIfTrue="1">
      <formula>"uw ploeg bevat een te jonge roeier"</formula>
    </cfRule>
  </conditionalFormatting>
  <dataValidations count="4">
    <dataValidation type="list" allowBlank="1" showInputMessage="1" showErrorMessage="1" sqref="B7">
      <formula1>Inschrijvingsformulier!$AA$7:$AB$7</formula1>
    </dataValidation>
    <dataValidation type="list" allowBlank="1" showInputMessage="1" showErrorMessage="1" sqref="B8">
      <formula1>Inschrijvingsformulier!$AA$8:$AB$8</formula1>
    </dataValidation>
    <dataValidation type="list" allowBlank="1" showInputMessage="1" showErrorMessage="1" sqref="B12">
      <formula1>Inschrijvingsformulier!$AA$12:$AB$12</formula1>
    </dataValidation>
    <dataValidation type="list" allowBlank="1" showInputMessage="1" sqref="D15:D25">
      <formula1>Inschrijvingsformulier!$AA$46:$AA$159</formula1>
    </dataValidation>
  </dataValidations>
  <hyperlinks>
    <hyperlink ref="E11" r:id="rId1" display="http://wedstrijden.knrb.nl"/>
  </hyperlinks>
  <printOptions/>
  <pageMargins left="0.25" right="0.25" top="0.75" bottom="0.75" header="0.3" footer="0.3"/>
  <pageSetup fitToHeight="2" horizontalDpi="600" verticalDpi="600" orientation="landscape" paperSize="9" scale="79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Emma van Balen</cp:lastModifiedBy>
  <cp:lastPrinted>2016-03-19T16:00:43Z</cp:lastPrinted>
  <dcterms:created xsi:type="dcterms:W3CDTF">2010-02-21T12:03:24Z</dcterms:created>
  <dcterms:modified xsi:type="dcterms:W3CDTF">2017-11-01T10:41:19Z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